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Romain\Documents\Herbier - apprentissage\"/>
    </mc:Choice>
  </mc:AlternateContent>
  <xr:revisionPtr revIDLastSave="0" documentId="13_ncr:1_{C14BE877-D2A1-46B1-BA3D-6E409C453139}" xr6:coauthVersionLast="47" xr6:coauthVersionMax="47" xr10:uidLastSave="{00000000-0000-0000-0000-000000000000}"/>
  <bookViews>
    <workbookView xWindow="38280" yWindow="5235" windowWidth="29040" windowHeight="15720" xr2:uid="{00000000-000D-0000-FFFF-FFFF00000000}"/>
  </bookViews>
  <sheets>
    <sheet name="Cubage" sheetId="1" r:id="rId1"/>
    <sheet name="Récapitulatif simple" sheetId="3" r:id="rId2"/>
    <sheet name="Récapitulatif classes" sheetId="4" r:id="rId3"/>
    <sheet name="Paramètres" sheetId="2" r:id="rId4"/>
  </sheets>
  <definedNames>
    <definedName name="Date">'Cubage'!$D$1</definedName>
    <definedName name="Essence" localSheetId="2">Essences[Essences]</definedName>
    <definedName name="Essence">Essences[Essences]</definedName>
    <definedName name="Nom">'Cubage'!$F$1</definedName>
    <definedName name="Plaquette">'Cubage'!$D$6</definedName>
    <definedName name="Qualité" localSheetId="2">Qualités[Qualités]</definedName>
    <definedName name="Qualité">Qualités[Qualités]</definedName>
  </definedNames>
  <calcPr calcId="191029"/>
  <pivotCaches>
    <pivotCache cacheId="48" r:id="rId5"/>
  </pivotCaches>
</workbook>
</file>

<file path=xl/calcChain.xml><?xml version="1.0" encoding="utf-8"?>
<calcChain xmlns="http://schemas.openxmlformats.org/spreadsheetml/2006/main">
  <c r="B11" i="1" l="1"/>
  <c r="B12" i="1" s="1"/>
  <c r="B13" i="1" s="1"/>
  <c r="B10" i="1"/>
  <c r="E13" i="1" l="1" a="1"/>
  <c r="E13" i="1" s="1"/>
  <c r="G13" i="1"/>
  <c r="I13" i="1" s="1"/>
  <c r="E12" i="1" a="1"/>
  <c r="E12" i="1" s="1"/>
  <c r="G12" i="1"/>
  <c r="I12" i="1" s="1"/>
  <c r="H1" i="4"/>
  <c r="A2" i="4"/>
  <c r="E11" i="1" a="1"/>
  <c r="E11" i="1" s="1"/>
  <c r="G11" i="1"/>
  <c r="I11" i="1" s="1"/>
  <c r="E10" i="1" a="1"/>
  <c r="E10" i="1" s="1"/>
  <c r="E9" i="1" a="1"/>
  <c r="E9" i="1" s="1"/>
  <c r="H1" i="3"/>
  <c r="A2" i="3"/>
  <c r="D3" i="1"/>
  <c r="G9" i="1" l="1"/>
  <c r="G10" i="1"/>
  <c r="I10" i="1" s="1"/>
  <c r="I9" i="1" l="1"/>
  <c r="F3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<sst xmlns="http://schemas.openxmlformats.org/spreadsheetml/2006/main" count="113" uniqueCount="65">
  <si>
    <t>Essence</t>
  </si>
  <si>
    <t>Qualité</t>
  </si>
  <si>
    <t>Essences</t>
  </si>
  <si>
    <t>Sapin</t>
  </si>
  <si>
    <t>Epicéa</t>
  </si>
  <si>
    <t>Hêtre</t>
  </si>
  <si>
    <t>Erable</t>
  </si>
  <si>
    <t>Frêne</t>
  </si>
  <si>
    <t>Douglas</t>
  </si>
  <si>
    <t>Mélèze</t>
  </si>
  <si>
    <t>Pin noir</t>
  </si>
  <si>
    <t>Pin mont.</t>
  </si>
  <si>
    <t>Pin sylv.</t>
  </si>
  <si>
    <t>Pin Weym.</t>
  </si>
  <si>
    <t>Chêne</t>
  </si>
  <si>
    <t>Tilleul</t>
  </si>
  <si>
    <t>Cerisier</t>
  </si>
  <si>
    <t>Orme</t>
  </si>
  <si>
    <t>Aulne</t>
  </si>
  <si>
    <t>Alisier</t>
  </si>
  <si>
    <t>Ecorce</t>
  </si>
  <si>
    <t>Qualités</t>
  </si>
  <si>
    <t>A</t>
  </si>
  <si>
    <t>B</t>
  </si>
  <si>
    <t>B/C</t>
  </si>
  <si>
    <t>C</t>
  </si>
  <si>
    <t>D</t>
  </si>
  <si>
    <t>Ecorce (%)</t>
  </si>
  <si>
    <t>Volume (m³)</t>
  </si>
  <si>
    <t>Déduc. (%)</t>
  </si>
  <si>
    <t>Long. (m)</t>
  </si>
  <si>
    <t>N°</t>
  </si>
  <si>
    <t>Pour modifier le n° de plaquette, entrer le premier numéro en haut de la liste, les autres se feront automatiquement.</t>
  </si>
  <si>
    <t>Récapitulatif de cubage</t>
  </si>
  <si>
    <t>Liste de cubage</t>
  </si>
  <si>
    <t>Date :</t>
  </si>
  <si>
    <t>Nom :</t>
  </si>
  <si>
    <t>Tiges :</t>
  </si>
  <si>
    <t>Volume :</t>
  </si>
  <si>
    <t>m³</t>
  </si>
  <si>
    <t>Total m³</t>
  </si>
  <si>
    <t>Total Tiges</t>
  </si>
  <si>
    <t>Tiges</t>
  </si>
  <si>
    <t>Totaux</t>
  </si>
  <si>
    <t>Pour ajouter une ligne au bas du tableau, cliquez sur le dernier volume et appuyez sur la touche Tab.</t>
  </si>
  <si>
    <t>Nom à changer</t>
  </si>
  <si>
    <t>Pour actualiser le tableau, clic droit sur le tableau -&gt; Actualiser</t>
  </si>
  <si>
    <t>Paramètres de cubage</t>
  </si>
  <si>
    <t>Les données affichées ici sont reprises dans les listes déroulantes et calculs du cubage.</t>
  </si>
  <si>
    <t>Classes</t>
  </si>
  <si>
    <t>Diam min</t>
  </si>
  <si>
    <t>Diam max</t>
  </si>
  <si>
    <t>1a</t>
  </si>
  <si>
    <t>1b</t>
  </si>
  <si>
    <t>2a</t>
  </si>
  <si>
    <t>2b</t>
  </si>
  <si>
    <t>3a</t>
  </si>
  <si>
    <t>3b</t>
  </si>
  <si>
    <t>4a</t>
  </si>
  <si>
    <t>4b</t>
  </si>
  <si>
    <t>Diam (cm)</t>
  </si>
  <si>
    <t>Classe</t>
  </si>
  <si>
    <t>0</t>
  </si>
  <si>
    <t>5</t>
  </si>
  <si>
    <t>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</si>
</sst>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&quot;m³&quot;"/>
    <numFmt numFmtId="165" formatCode="0.0&quot;m&quot;"/>
    <numFmt numFmtId="166" formatCode="0&quot;cm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9" fontId="0" fillId="0" borderId="0" xfId="1" applyFont="1"/>
    <xf numFmtId="2" fontId="0" fillId="0" borderId="0" xfId="0" applyNumberFormat="1"/>
    <xf numFmtId="0" fontId="0" fillId="0" borderId="0" xfId="0" applyAlignment="1">
      <alignment horizontal="right"/>
    </xf>
    <xf numFmtId="9" fontId="0" fillId="0" borderId="0" xfId="1" applyFont="1" applyAlignment="1">
      <alignment horizontal="right"/>
    </xf>
    <xf numFmtId="165" fontId="0" fillId="0" borderId="0" xfId="0" applyNumberFormat="1" applyAlignment="1">
      <alignment horizontal="right"/>
    </xf>
    <xf numFmtId="166" fontId="0" fillId="0" borderId="0" xfId="0" applyNumberFormat="1" applyAlignment="1">
      <alignment horizontal="right"/>
    </xf>
    <xf numFmtId="9" fontId="0" fillId="3" borderId="0" xfId="1" applyFont="1" applyFill="1" applyAlignment="1">
      <alignment horizontal="right"/>
    </xf>
    <xf numFmtId="164" fontId="0" fillId="2" borderId="0" xfId="0" applyNumberFormat="1" applyFill="1" applyAlignment="1">
      <alignment horizontal="right"/>
    </xf>
    <xf numFmtId="9" fontId="2" fillId="0" borderId="0" xfId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right"/>
    </xf>
    <xf numFmtId="0" fontId="0" fillId="3" borderId="0" xfId="0" applyFill="1"/>
    <xf numFmtId="1" fontId="0" fillId="0" borderId="0" xfId="0" applyNumberFormat="1"/>
    <xf numFmtId="2" fontId="0" fillId="3" borderId="0" xfId="0" applyNumberFormat="1" applyFill="1"/>
    <xf numFmtId="0" fontId="0" fillId="3" borderId="0" xfId="0" applyFill="1" applyAlignment="1">
      <alignment horizontal="center"/>
    </xf>
    <xf numFmtId="14" fontId="0" fillId="4" borderId="0" xfId="0" applyNumberFormat="1" applyFill="1"/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0" fillId="3" borderId="0" xfId="0" applyFill="1" applyAlignment="1">
      <alignment horizontal="right"/>
    </xf>
    <xf numFmtId="0" fontId="0" fillId="4" borderId="0" xfId="0" applyFill="1" applyAlignment="1">
      <alignment horizontal="left"/>
    </xf>
    <xf numFmtId="0" fontId="0" fillId="3" borderId="0" xfId="0" applyNumberFormat="1" applyFill="1" applyAlignment="1">
      <alignment horizontal="right"/>
    </xf>
    <xf numFmtId="9" fontId="0" fillId="3" borderId="0" xfId="1" applyNumberFormat="1" applyFont="1" applyFill="1" applyAlignment="1">
      <alignment horizontal="right"/>
    </xf>
    <xf numFmtId="164" fontId="0" fillId="2" borderId="0" xfId="0" applyNumberFormat="1" applyFill="1"/>
    <xf numFmtId="0" fontId="0" fillId="0" borderId="0" xfId="0" applyAlignment="1">
      <alignment horizontal="center" indent="1"/>
    </xf>
    <xf numFmtId="0" fontId="0" fillId="0" borderId="0" xfId="0" quotePrefix="1"/>
    <xf numFmtId="14" fontId="3" fillId="0" borderId="0" xfId="0" applyNumberFormat="1" applyFont="1" applyAlignment="1"/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3" fillId="0" borderId="0" xfId="0" applyFont="1" applyAlignment="1"/>
    <xf numFmtId="0" fontId="0" fillId="0" borderId="0" xfId="0" applyFill="1"/>
    <xf numFmtId="0" fontId="0" fillId="0" borderId="0" xfId="0" applyAlignment="1">
      <alignment horizontal="right"/>
    </xf>
    <xf numFmtId="0" fontId="8" fillId="0" borderId="0" xfId="0" applyFont="1"/>
  </cellXfs>
  <cellStyles count="2">
    <cellStyle name="Normal" xfId="0" builtinId="0"/>
    <cellStyle name="Pourcentage" xfId="1" builtinId="5"/>
  </cellStyles>
  <dxfs count="219"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0" formatCode="General"/>
      <alignment horizontal="right" vertical="bottom" textRotation="0" wrapText="0" indent="0" justifyLastLine="0" shrinkToFit="0" readingOrder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69" formatCode="0.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69" formatCode="0.0"/>
    </dxf>
    <dxf>
      <numFmt numFmtId="2" formatCode="0.0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2" formatCode="0.00"/>
    </dxf>
    <dxf>
      <numFmt numFmtId="168" formatCode="0.00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68" formatCode="0.00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2" formatCode="0.00"/>
    </dxf>
    <dxf>
      <alignment horizontal="center"/>
    </dxf>
    <dxf>
      <alignment horizontal="center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alignment horizontal="center"/>
    </dxf>
    <dxf>
      <alignment horizontal="center"/>
    </dxf>
    <dxf>
      <numFmt numFmtId="2" formatCode="0.00"/>
    </dxf>
    <dxf>
      <numFmt numFmtId="164" formatCode="0.00&quot;m³&quot;"/>
      <alignment horizontal="right" vertical="bottom" textRotation="0" wrapText="0" indent="0" justifyLastLine="0" shrinkToFit="0" readingOrder="0"/>
    </dxf>
    <dxf>
      <numFmt numFmtId="164" formatCode="0.00&quot;m³&quot;"/>
      <fill>
        <patternFill patternType="solid">
          <fgColor indexed="64"/>
          <bgColor theme="6" tint="0.399975585192419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right" vertical="bottom" textRotation="0" wrapText="0" indent="0" justifyLastLine="0" shrinkToFit="0" readingOrder="0"/>
    </dxf>
    <dxf>
      <numFmt numFmtId="0" formatCode="General"/>
      <alignment horizontal="right" vertical="bottom" textRotation="0" wrapText="0" indent="0" justifyLastLine="0" shrinkToFit="0" readingOrder="0"/>
    </dxf>
    <dxf>
      <numFmt numFmtId="13" formatCode="0%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numFmt numFmtId="166" formatCode="0&quot;cm&quot;"/>
      <alignment horizontal="right" vertical="bottom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 tint="-0.14999847407452621"/>
        </patternFill>
      </fill>
      <alignment horizontal="right" vertical="bottom" textRotation="0" wrapText="0" indent="0" justifyLastLine="0" shrinkToFit="0" readingOrder="0"/>
    </dxf>
    <dxf>
      <numFmt numFmtId="166" formatCode="0&quot;cm&quot;"/>
      <alignment horizontal="right" vertical="bottom" textRotation="0" wrapText="0" indent="0" justifyLastLine="0" shrinkToFit="0" readingOrder="0"/>
    </dxf>
    <dxf>
      <numFmt numFmtId="166" formatCode="0&quot;cm&quot;"/>
      <alignment horizontal="right" vertical="bottom" textRotation="0" wrapText="0" indent="0" justifyLastLine="0" shrinkToFit="0" readingOrder="0"/>
    </dxf>
    <dxf>
      <numFmt numFmtId="165" formatCode="0.0&quot;m&quot;"/>
      <alignment horizontal="right" vertical="bottom" textRotation="0" wrapText="0" indent="0" justifyLastLine="0" shrinkToFit="0" readingOrder="0"/>
    </dxf>
    <dxf>
      <numFmt numFmtId="165" formatCode="0.0&quot;m&quot;"/>
      <alignment horizontal="right" vertical="bottom" textRotation="0" wrapText="0" indent="0" justifyLastLine="0" shrinkToFit="0" readingOrder="0"/>
    </dxf>
    <dxf>
      <numFmt numFmtId="167" formatCode="0&quot; pièces&quot;"/>
      <alignment horizontal="right" vertical="bottom" textRotation="0" wrapText="0" indent="0" justifyLastLine="0" shrinkToFit="0" readingOrder="0"/>
    </dxf>
    <dxf>
      <numFmt numFmtId="167" formatCode="0&quot; pièces&quot;"/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  <dxf>
      <alignment horizontal="righ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main Blanc" refreshedDate="45376.321096412037" createdVersion="6" refreshedVersion="8" minRefreshableVersion="3" recordCount="5" xr:uid="{D446CA0F-AF11-488B-97E8-60F824264AF7}">
  <cacheSource type="worksheet">
    <worksheetSource name="Cubage"/>
  </cacheSource>
  <cacheFields count="9">
    <cacheField name="Essence" numFmtId="0">
      <sharedItems count="17">
        <s v="Sapin"/>
        <s v="Epicéa"/>
        <s v="Hêtre"/>
        <s v="Pin mont." u="1"/>
        <s v="Pin Weym." u="1"/>
        <s v="Douglas" u="1"/>
        <s v="Pin noir" u="1"/>
        <s v="Chêne" u="1"/>
        <s v="Alisier" u="1"/>
        <s v="Erable" u="1"/>
        <s v="Cerisier" u="1"/>
        <s v="Tilleul" u="1"/>
        <s v="Orme" u="1"/>
        <s v="Aulne" u="1"/>
        <s v="Frêne" u="1"/>
        <s v="Mélèze" u="1"/>
        <s v="Pin sylv." u="1"/>
      </sharedItems>
    </cacheField>
    <cacheField name="N°" numFmtId="0">
      <sharedItems containsSemiMixedTypes="0" containsString="0" containsNumber="1" containsInteger="1" minValue="302" maxValue="302"/>
    </cacheField>
    <cacheField name="Long. (m)" numFmtId="165">
      <sharedItems containsSemiMixedTypes="0" containsString="0" containsNumber="1" containsInteger="1" minValue="5" maxValue="20"/>
    </cacheField>
    <cacheField name="Diam (cm)" numFmtId="166">
      <sharedItems containsSemiMixedTypes="0" containsString="0" containsNumber="1" containsInteger="1" minValue="25" maxValue="85"/>
    </cacheField>
    <cacheField name="Classe" numFmtId="0">
      <sharedItems containsMixedTypes="1" containsNumber="1" containsInteger="1" minValue="6" maxValue="6" count="6">
        <s v="2b"/>
        <s v="4a"/>
        <s v="6"/>
        <s v="4b"/>
        <s v="3a"/>
        <n v="6" u="1"/>
      </sharedItems>
    </cacheField>
    <cacheField name="Qualité" numFmtId="0">
      <sharedItems count="5">
        <s v="C"/>
        <s v="B"/>
        <s v="A"/>
        <s v="D" u="1"/>
        <s v="B/C" u="1"/>
      </sharedItems>
    </cacheField>
    <cacheField name="Ecorce (%)" numFmtId="9">
      <sharedItems containsSemiMixedTypes="0" containsString="0" containsNumber="1" minValue="0.08" maxValue="0.1"/>
    </cacheField>
    <cacheField name="Déduc. (%)" numFmtId="9">
      <sharedItems containsString="0" containsBlank="1" containsNumber="1" minValue="0.1" maxValue="0.1"/>
    </cacheField>
    <cacheField name="Volume (m³)" numFmtId="164">
      <sharedItems containsSemiMixedTypes="0" containsString="0" containsNumber="1" minValue="0.26507188014663879" maxValue="3.257203263241897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">
  <r>
    <x v="0"/>
    <n v="302"/>
    <n v="6"/>
    <n v="25"/>
    <x v="0"/>
    <x v="0"/>
    <n v="0.1"/>
    <m/>
    <n v="0.26507188014663879"/>
  </r>
  <r>
    <x v="1"/>
    <n v="302"/>
    <n v="15"/>
    <n v="42"/>
    <x v="1"/>
    <x v="1"/>
    <n v="0.1"/>
    <m/>
    <n v="1.870347186314683"/>
  </r>
  <r>
    <x v="2"/>
    <n v="302"/>
    <n v="5"/>
    <n v="85"/>
    <x v="2"/>
    <x v="2"/>
    <n v="0.08"/>
    <n v="0.1"/>
    <n v="2.3492437164462774"/>
  </r>
  <r>
    <x v="0"/>
    <n v="302"/>
    <n v="20"/>
    <n v="48"/>
    <x v="3"/>
    <x v="1"/>
    <n v="0.1"/>
    <m/>
    <n v="3.2572032632418972"/>
  </r>
  <r>
    <x v="0"/>
    <n v="302"/>
    <n v="20"/>
    <n v="31"/>
    <x v="4"/>
    <x v="1"/>
    <n v="0.1"/>
    <m/>
    <n v="1.358581743044906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EC4D55-9E56-40F4-8620-D0079C14165C}" name="Tableau croisé dynamique1" cacheId="48" applyNumberFormats="0" applyBorderFormats="0" applyFontFormats="0" applyPatternFormats="0" applyAlignmentFormats="0" applyWidthHeightFormats="1" dataCaption="Valeurs" grandTotalCaption="Totaux" updatedVersion="8" minRefreshableVersion="3" showDrill="0" useAutoFormatting="1" itemPrintTitles="1" createdVersion="6" indent="0" showHeaders="0" outline="1" outlineData="1" multipleFieldFilters="0" rowHeaderCaption="Essences" colHeaderCaption=" ">
  <location ref="A6:I11" firstHeaderRow="0" firstDataRow="2" firstDataCol="1"/>
  <pivotFields count="9">
    <pivotField axis="axisRow" showAll="0">
      <items count="18">
        <item m="1" x="8"/>
        <item m="1" x="13"/>
        <item m="1" x="10"/>
        <item m="1" x="7"/>
        <item m="1" x="5"/>
        <item x="1"/>
        <item m="1" x="9"/>
        <item m="1" x="14"/>
        <item x="2"/>
        <item m="1" x="15"/>
        <item m="1" x="12"/>
        <item m="1" x="3"/>
        <item m="1" x="6"/>
        <item m="1" x="16"/>
        <item m="1" x="4"/>
        <item x="0"/>
        <item m="1" x="11"/>
        <item t="default"/>
      </items>
    </pivotField>
    <pivotField dataField="1" showAll="0"/>
    <pivotField numFmtId="165" showAll="0"/>
    <pivotField numFmtId="166" showAll="0"/>
    <pivotField showAll="0"/>
    <pivotField axis="axisCol" showAll="0">
      <items count="6">
        <item x="2"/>
        <item x="1"/>
        <item m="1" x="4"/>
        <item x="0"/>
        <item m="1" x="3"/>
        <item t="default"/>
      </items>
    </pivotField>
    <pivotField numFmtId="9" showAll="0"/>
    <pivotField showAll="0"/>
    <pivotField dataField="1" numFmtId="164" showAll="0"/>
  </pivotFields>
  <rowFields count="1">
    <field x="0"/>
  </rowFields>
  <rowItems count="4">
    <i>
      <x v="5"/>
    </i>
    <i>
      <x v="8"/>
    </i>
    <i>
      <x v="15"/>
    </i>
    <i t="grand">
      <x/>
    </i>
  </rowItems>
  <colFields count="2">
    <field x="5"/>
    <field x="-2"/>
  </colFields>
  <colItems count="8">
    <i>
      <x/>
      <x/>
    </i>
    <i r="1" i="1">
      <x v="1"/>
    </i>
    <i>
      <x v="1"/>
      <x/>
    </i>
    <i r="1" i="1">
      <x v="1"/>
    </i>
    <i>
      <x v="3"/>
      <x/>
    </i>
    <i r="1" i="1">
      <x v="1"/>
    </i>
    <i t="grand">
      <x/>
    </i>
    <i t="grand" i="1">
      <x/>
    </i>
  </colItems>
  <dataFields count="2">
    <dataField name="Tiges" fld="1" subtotal="count" baseField="0" baseItem="0"/>
    <dataField name="m³" fld="8" baseField="0" baseItem="0" numFmtId="2"/>
  </dataFields>
  <formats count="9">
    <format dxfId="200">
      <pivotArea outline="0" collapsedLevelsAreSubtotals="1" fieldPosition="0"/>
    </format>
    <format dxfId="199">
      <pivotArea dataOnly="0" labelOnly="1" fieldPosition="0">
        <references count="1">
          <reference field="5" count="0"/>
        </references>
      </pivotArea>
    </format>
    <format dxfId="198">
      <pivotArea dataOnly="0" labelOnly="1" grandCol="1" outline="0" fieldPosition="0"/>
    </format>
    <format dxfId="197">
      <pivotArea outline="0" collapsedLevelsAreSubtotals="1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format>
    <format dxfId="196">
      <pivotArea outline="0" collapsedLevelsAreSubtotals="1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format>
    <format dxfId="195">
      <pivotArea outline="0" collapsedLevelsAreSubtotals="1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format>
    <format dxfId="194">
      <pivotArea outline="0" collapsedLevelsAreSubtotals="1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format>
    <format dxfId="193">
      <pivotArea outline="0" collapsedLevelsAreSubtotals="1" fieldPosition="0">
        <references count="2">
          <reference field="4294967294" count="1" selected="0">
            <x v="0"/>
          </reference>
          <reference field="5" count="1" selected="0">
            <x v="4"/>
          </reference>
        </references>
      </pivotArea>
    </format>
    <format dxfId="192">
      <pivotArea field="5" grandCol="1" outline="0" collapsedLevelsAreSubtotals="1" axis="axisCol" fieldPosition="0">
        <references count="1">
          <reference field="4294967294" count="1" selected="0">
            <x v="0"/>
          </reference>
        </references>
      </pivotArea>
    </format>
  </formats>
  <pivotTableStyleInfo name="PivotStyleMedium11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CD3919-0462-4585-9CD4-EE908E10F69E}" name="Tableau croisé dynamique1" cacheId="48" applyNumberFormats="0" applyBorderFormats="0" applyFontFormats="0" applyPatternFormats="0" applyAlignmentFormats="0" applyWidthHeightFormats="1" dataCaption="Valeurs" grandTotalCaption="Totaux" updatedVersion="8" minRefreshableVersion="3" showDrill="0" useAutoFormatting="1" itemPrintTitles="1" createdVersion="6" indent="0" showHeaders="0" outline="1" outlineData="1" multipleFieldFilters="0" rowHeaderCaption="Essences" colHeaderCaption=" ">
  <location ref="A6:M15" firstHeaderRow="0" firstDataRow="2" firstDataCol="1"/>
  <pivotFields count="9">
    <pivotField axis="axisRow" showAll="0">
      <items count="18">
        <item m="1" x="8"/>
        <item m="1" x="13"/>
        <item m="1" x="10"/>
        <item m="1" x="7"/>
        <item m="1" x="5"/>
        <item x="1"/>
        <item m="1" x="9"/>
        <item m="1" x="14"/>
        <item x="2"/>
        <item m="1" x="15"/>
        <item m="1" x="12"/>
        <item m="1" x="3"/>
        <item m="1" x="6"/>
        <item m="1" x="16"/>
        <item m="1" x="4"/>
        <item x="0"/>
        <item m="1" x="11"/>
        <item t="default"/>
      </items>
    </pivotField>
    <pivotField dataField="1" showAll="0"/>
    <pivotField numFmtId="165" showAll="0"/>
    <pivotField numFmtId="166" showAll="0"/>
    <pivotField axis="axisCol" showAll="0" sortType="ascending">
      <items count="7">
        <item m="1" x="5"/>
        <item x="0"/>
        <item x="4"/>
        <item x="1"/>
        <item x="3"/>
        <item x="2"/>
        <item t="default"/>
      </items>
    </pivotField>
    <pivotField axis="axisRow" showAll="0">
      <items count="6">
        <item x="2"/>
        <item x="1"/>
        <item m="1" x="4"/>
        <item x="0"/>
        <item m="1" x="3"/>
        <item t="default"/>
      </items>
    </pivotField>
    <pivotField numFmtId="9" showAll="0"/>
    <pivotField showAll="0"/>
    <pivotField dataField="1" numFmtId="164" showAll="0"/>
  </pivotFields>
  <rowFields count="2">
    <field x="0"/>
    <field x="5"/>
  </rowFields>
  <rowItems count="8">
    <i>
      <x v="5"/>
    </i>
    <i r="1">
      <x v="1"/>
    </i>
    <i>
      <x v="8"/>
    </i>
    <i r="1">
      <x/>
    </i>
    <i>
      <x v="15"/>
    </i>
    <i r="1">
      <x v="1"/>
    </i>
    <i r="1">
      <x v="3"/>
    </i>
    <i t="grand">
      <x/>
    </i>
  </rowItems>
  <colFields count="2">
    <field x="4"/>
    <field x="-2"/>
  </colFields>
  <col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colItems>
  <dataFields count="2">
    <dataField name="Tiges" fld="1" subtotal="count" baseField="0" baseItem="0" numFmtId="1"/>
    <dataField name="m³" fld="8" baseField="0" baseItem="0" numFmtId="2"/>
  </dataFields>
  <formats count="5">
    <format dxfId="178">
      <pivotArea outline="0" collapsedLevelsAreSubtotals="1" fieldPosition="0"/>
    </format>
    <format dxfId="179">
      <pivotArea dataOnly="0" labelOnly="1" fieldPosition="0">
        <references count="1">
          <reference field="5" count="0"/>
        </references>
      </pivotArea>
    </format>
    <format dxfId="180">
      <pivotArea dataOnly="0" labelOnly="1" grandCol="1" outline="0" fieldPosition="0"/>
    </format>
    <format dxfId="181">
      <pivotArea field="5" grandRow="1" outline="0" collapsedLevelsAreSubtotals="1" axis="axisRow" fieldPosition="1">
        <references count="1">
          <reference field="4294967294" count="1" selected="0">
            <x v="0"/>
          </reference>
        </references>
      </pivotArea>
    </format>
    <format dxfId="101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pivotTableStyleInfo name="PivotStyleMedium11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ubage" displayName="Cubage" ref="A8:I13" dataDxfId="218">
  <autoFilter ref="A8:I13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00000000-0010-0000-0000-000001000000}" name="Essence" totalsRowFunction="count" dataDxfId="217" totalsRowDxfId="216"/>
    <tableColumn id="8" xr3:uid="{00000000-0010-0000-0000-000008000000}" name="N°" dataDxfId="80" totalsRowDxfId="215">
      <calculatedColumnFormula>Plaquette+0</calculatedColumnFormula>
    </tableColumn>
    <tableColumn id="2" xr3:uid="{00000000-0010-0000-0000-000002000000}" name="Long. (m)" dataDxfId="214" totalsRowDxfId="213"/>
    <tableColumn id="3" xr3:uid="{00000000-0010-0000-0000-000003000000}" name="Diam (cm)" dataDxfId="212" totalsRowDxfId="211"/>
    <tableColumn id="9" xr3:uid="{7CBE8A05-0D2E-4430-90F2-BCED0CD487CD}" name="Classe" dataDxfId="210" totalsRowDxfId="209">
      <calculatedColumnFormula array="1">LOOKUP(2,1/(Tableau4[Diam min]&lt;=Cubage[[#This Row],[Diam (cm)]])/(Tableau4[Diam max]&gt;Cubage[[#This Row],[Diam (cm)]]),Tableau4[Classes])</calculatedColumnFormula>
    </tableColumn>
    <tableColumn id="4" xr3:uid="{00000000-0010-0000-0000-000004000000}" name="Qualité" dataDxfId="208" totalsRowDxfId="207"/>
    <tableColumn id="5" xr3:uid="{00000000-0010-0000-0000-000005000000}" name="Ecorce (%)" dataDxfId="206" totalsRowDxfId="205" dataCellStyle="Pourcentage">
      <calculatedColumnFormula>VLOOKUP(A9,Essences[],2,0)</calculatedColumnFormula>
    </tableColumn>
    <tableColumn id="7" xr3:uid="{00000000-0010-0000-0000-000007000000}" name="Déduc. (%)" dataDxfId="204" totalsRowDxfId="203" dataCellStyle="Pourcentage"/>
    <tableColumn id="6" xr3:uid="{00000000-0010-0000-0000-000006000000}" name="Volume (m³)" totalsRowFunction="sum" dataDxfId="202" totalsRowDxfId="201">
      <calculatedColumnFormula>(Cubage[[#This Row],[Long. (m)]]*(POWER(Cubage[[#This Row],[Diam (cm)]]/200,2))*PI())-((Cubage[[#This Row],[Long. (m)]]*(POWER(Cubage[[#This Row],[Diam (cm)]]/200,2))*PI())*Cubage[[#This Row],[Ecorce (%)]])-(((Cubage[[#This Row],[Long. (m)]]*(POWER(Cubage[[#This Row],[Diam (cm)]]/200,2))*PI())-((Cubage[[#This Row],[Long. (m)]]*(POWER(Cubage[[#This Row],[Diam (cm)]]/200,2))*PI())*Cubage[[#This Row],[Ecorce (%)]]))*(IF(ISNUMBER(Cubage[[#This Row],[Déduc. (%)]]),Cubage[[#This Row],[Déduc. (%)]],0)))</calculatedColumn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Essences" displayName="Essences" ref="A4:B21">
  <autoFilter ref="A4:B21" xr:uid="{00000000-0009-0000-0100-000002000000}"/>
  <tableColumns count="2">
    <tableColumn id="1" xr3:uid="{00000000-0010-0000-0100-000001000000}" name="Essences" totalsRowLabel="Total"/>
    <tableColumn id="2" xr3:uid="{00000000-0010-0000-0100-000002000000}" name="Ecorce" totalsRowDxfId="191" dataCellStyle="Pourcentag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Qualités" displayName="Qualités" ref="A24:A29" totalsRowShown="0">
  <autoFilter ref="A24:A29" xr:uid="{00000000-0009-0000-0100-000003000000}"/>
  <tableColumns count="1">
    <tableColumn id="1" xr3:uid="{00000000-0010-0000-0200-000001000000}" name="Qualités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D50F1A-BA4F-4B38-A1F7-D72AA73DC4E9}" name="Tableau4" displayName="Tableau4" ref="D4:F15" totalsRowShown="0">
  <autoFilter ref="D4:F15" xr:uid="{31D50F1A-BA4F-4B38-A1F7-D72AA73DC4E9}"/>
  <tableColumns count="3">
    <tableColumn id="1" xr3:uid="{FA8A6C3E-14E3-4475-B7D9-BE358267733F}" name="Classes"/>
    <tableColumn id="2" xr3:uid="{DC670F10-D12E-4B72-8939-35D6BF4646B9}" name="Diam min"/>
    <tableColumn id="3" xr3:uid="{7BA49A06-B00E-4F57-A357-0FBE1904FCD0}" name="Diam max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/>
  </sheetPr>
  <dimension ref="A1:I13"/>
  <sheetViews>
    <sheetView tabSelected="1" view="pageLayout" zoomScaleNormal="100" workbookViewId="0">
      <selection activeCell="E16" sqref="E16"/>
    </sheetView>
  </sheetViews>
  <sheetFormatPr baseColWidth="10" defaultRowHeight="15" x14ac:dyDescent="0.25"/>
  <cols>
    <col min="1" max="1" width="11.42578125" customWidth="1"/>
    <col min="2" max="2" width="8.140625" customWidth="1"/>
    <col min="3" max="3" width="11.42578125" bestFit="1" customWidth="1"/>
    <col min="4" max="4" width="11.28515625" customWidth="1"/>
    <col min="5" max="5" width="9.7109375" bestFit="1" customWidth="1"/>
    <col min="6" max="6" width="9.42578125" customWidth="1"/>
    <col min="7" max="7" width="11.85546875" customWidth="1"/>
    <col min="8" max="8" width="12.140625" customWidth="1"/>
    <col min="9" max="9" width="13.42578125" customWidth="1"/>
  </cols>
  <sheetData>
    <row r="1" spans="1:9" ht="18.75" x14ac:dyDescent="0.3">
      <c r="A1" s="13" t="s">
        <v>34</v>
      </c>
      <c r="C1" s="17" t="s">
        <v>35</v>
      </c>
      <c r="D1" s="22">
        <v>45376</v>
      </c>
      <c r="E1" s="17" t="s">
        <v>36</v>
      </c>
      <c r="F1" s="26" t="s">
        <v>45</v>
      </c>
      <c r="G1" s="26"/>
      <c r="H1" s="26"/>
    </row>
    <row r="2" spans="1:9" ht="7.5" customHeight="1" x14ac:dyDescent="0.25">
      <c r="A2" s="12"/>
    </row>
    <row r="3" spans="1:9" x14ac:dyDescent="0.25">
      <c r="C3" s="17" t="s">
        <v>37</v>
      </c>
      <c r="D3" s="21">
        <f>SUBTOTAL(103,Cubage[Essence])</f>
        <v>5</v>
      </c>
      <c r="E3" s="17" t="s">
        <v>38</v>
      </c>
      <c r="F3" s="20">
        <f>SUBTOTAL(109,Cubage[Volume (m³)])</f>
        <v>9.1004477891944031</v>
      </c>
      <c r="G3" s="18" t="s">
        <v>39</v>
      </c>
    </row>
    <row r="5" spans="1:9" x14ac:dyDescent="0.25">
      <c r="A5" s="16" t="s">
        <v>44</v>
      </c>
    </row>
    <row r="6" spans="1:9" x14ac:dyDescent="0.25">
      <c r="A6" s="38" t="s">
        <v>32</v>
      </c>
      <c r="D6" s="36"/>
    </row>
    <row r="7" spans="1:9" x14ac:dyDescent="0.25">
      <c r="A7" s="16"/>
    </row>
    <row r="8" spans="1:9" x14ac:dyDescent="0.25">
      <c r="A8" t="s">
        <v>0</v>
      </c>
      <c r="B8" t="s">
        <v>31</v>
      </c>
      <c r="C8" t="s">
        <v>30</v>
      </c>
      <c r="D8" t="s">
        <v>60</v>
      </c>
      <c r="E8" t="s">
        <v>61</v>
      </c>
      <c r="F8" t="s">
        <v>1</v>
      </c>
      <c r="G8" t="s">
        <v>27</v>
      </c>
      <c r="H8" t="s">
        <v>29</v>
      </c>
      <c r="I8" t="s">
        <v>28</v>
      </c>
    </row>
    <row r="9" spans="1:9" x14ac:dyDescent="0.25">
      <c r="A9" s="3" t="s">
        <v>3</v>
      </c>
      <c r="B9" s="3">
        <v>302</v>
      </c>
      <c r="C9" s="5">
        <v>6</v>
      </c>
      <c r="D9" s="6">
        <v>25</v>
      </c>
      <c r="E9" s="25" t="str" cm="1">
        <f t="array" ref="E9">LOOKUP(2,1/(Tableau4[Diam min]&lt;=Cubage[[#This Row],[Diam (cm)]])/(Tableau4[Diam max]&gt;Cubage[[#This Row],[Diam (cm)]]),Tableau4[Classes])</f>
        <v>2b</v>
      </c>
      <c r="F9" s="3" t="s">
        <v>25</v>
      </c>
      <c r="G9" s="7">
        <f>VLOOKUP(A9,Essences[],2,0)</f>
        <v>0.1</v>
      </c>
      <c r="H9" s="4"/>
      <c r="I9" s="8">
        <f>(Cubage[[#This Row],[Long. (m)]]*(POWER(Cubage[[#This Row],[Diam (cm)]]/200,2))*PI())-((Cubage[[#This Row],[Long. (m)]]*(POWER(Cubage[[#This Row],[Diam (cm)]]/200,2))*PI())*Cubage[[#This Row],[Ecorce (%)]])-(((Cubage[[#This Row],[Long. (m)]]*(POWER(Cubage[[#This Row],[Diam (cm)]]/200,2))*PI())-((Cubage[[#This Row],[Long. (m)]]*(POWER(Cubage[[#This Row],[Diam (cm)]]/200,2))*PI())*Cubage[[#This Row],[Ecorce (%)]]))*(IF(ISNUMBER(Cubage[[#This Row],[Déduc. (%)]]),Cubage[[#This Row],[Déduc. (%)]],0)))</f>
        <v>0.26507188014663879</v>
      </c>
    </row>
    <row r="10" spans="1:9" x14ac:dyDescent="0.25">
      <c r="A10" s="3" t="s">
        <v>4</v>
      </c>
      <c r="B10" s="3">
        <f>B9+1</f>
        <v>303</v>
      </c>
      <c r="C10" s="5">
        <v>15</v>
      </c>
      <c r="D10" s="6">
        <v>42</v>
      </c>
      <c r="E10" s="25" t="str" cm="1">
        <f t="array" ref="E10">LOOKUP(2,1/(Tableau4[Diam min]&lt;=Cubage[[#This Row],[Diam (cm)]])/(Tableau4[Diam max]&gt;Cubage[[#This Row],[Diam (cm)]]),Tableau4[Classes])</f>
        <v>4a</v>
      </c>
      <c r="F10" s="3" t="s">
        <v>23</v>
      </c>
      <c r="G10" s="7">
        <f>VLOOKUP(A10,Essences[],2,0)</f>
        <v>0.1</v>
      </c>
      <c r="H10" s="9"/>
      <c r="I10" s="8">
        <f>(Cubage[[#This Row],[Long. (m)]]*(POWER(Cubage[[#This Row],[Diam (cm)]]/200,2))*PI())-((Cubage[[#This Row],[Long. (m)]]*(POWER(Cubage[[#This Row],[Diam (cm)]]/200,2))*PI())*Cubage[[#This Row],[Ecorce (%)]])-(((Cubage[[#This Row],[Long. (m)]]*(POWER(Cubage[[#This Row],[Diam (cm)]]/200,2))*PI())-((Cubage[[#This Row],[Long. (m)]]*(POWER(Cubage[[#This Row],[Diam (cm)]]/200,2))*PI())*Cubage[[#This Row],[Ecorce (%)]]))*(IF(ISNUMBER(Cubage[[#This Row],[Déduc. (%)]]),Cubage[[#This Row],[Déduc. (%)]],0)))</f>
        <v>1.870347186314683</v>
      </c>
    </row>
    <row r="11" spans="1:9" x14ac:dyDescent="0.25">
      <c r="A11" s="3" t="s">
        <v>5</v>
      </c>
      <c r="B11" s="37">
        <f t="shared" ref="B11:B13" si="0">B10+1</f>
        <v>304</v>
      </c>
      <c r="C11" s="5">
        <v>5</v>
      </c>
      <c r="D11" s="6">
        <v>85</v>
      </c>
      <c r="E11" s="27" t="str">
        <f t="array" ref="E11">LOOKUP(2,1/(Tableau4[Diam min]&lt;=Cubage[[#This Row],[Diam (cm)]])/(Tableau4[Diam max]&gt;Cubage[[#This Row],[Diam (cm)]]),Tableau4[Classes])</f>
        <v>6</v>
      </c>
      <c r="F11" s="3" t="s">
        <v>22</v>
      </c>
      <c r="G11" s="28">
        <f>VLOOKUP(A11,Essences[],2,0)</f>
        <v>0.08</v>
      </c>
      <c r="H11" s="9">
        <v>0.1</v>
      </c>
      <c r="I11" s="29">
        <f>(Cubage[[#This Row],[Long. (m)]]*(POWER(Cubage[[#This Row],[Diam (cm)]]/200,2))*PI())-((Cubage[[#This Row],[Long. (m)]]*(POWER(Cubage[[#This Row],[Diam (cm)]]/200,2))*PI())*Cubage[[#This Row],[Ecorce (%)]])-(((Cubage[[#This Row],[Long. (m)]]*(POWER(Cubage[[#This Row],[Diam (cm)]]/200,2))*PI())-((Cubage[[#This Row],[Long. (m)]]*(POWER(Cubage[[#This Row],[Diam (cm)]]/200,2))*PI())*Cubage[[#This Row],[Ecorce (%)]]))*(IF(ISNUMBER(Cubage[[#This Row],[Déduc. (%)]]),Cubage[[#This Row],[Déduc. (%)]],0)))</f>
        <v>2.3492437164462774</v>
      </c>
    </row>
    <row r="12" spans="1:9" x14ac:dyDescent="0.25">
      <c r="A12" s="3" t="s">
        <v>3</v>
      </c>
      <c r="B12" s="37">
        <f t="shared" si="0"/>
        <v>305</v>
      </c>
      <c r="C12" s="5">
        <v>20</v>
      </c>
      <c r="D12" s="6">
        <v>48</v>
      </c>
      <c r="E12" s="27" t="str">
        <f t="array" ref="E12">LOOKUP(2,1/(Tableau4[Diam min]&lt;=Cubage[[#This Row],[Diam (cm)]])/(Tableau4[Diam max]&gt;Cubage[[#This Row],[Diam (cm)]]),Tableau4[Classes])</f>
        <v>4b</v>
      </c>
      <c r="F12" s="3" t="s">
        <v>23</v>
      </c>
      <c r="G12" s="28">
        <f>VLOOKUP(A12,Essences[],2,0)</f>
        <v>0.1</v>
      </c>
      <c r="H12" s="9"/>
      <c r="I12" s="29">
        <f>(Cubage[[#This Row],[Long. (m)]]*(POWER(Cubage[[#This Row],[Diam (cm)]]/200,2))*PI())-((Cubage[[#This Row],[Long. (m)]]*(POWER(Cubage[[#This Row],[Diam (cm)]]/200,2))*PI())*Cubage[[#This Row],[Ecorce (%)]])-(((Cubage[[#This Row],[Long. (m)]]*(POWER(Cubage[[#This Row],[Diam (cm)]]/200,2))*PI())-((Cubage[[#This Row],[Long. (m)]]*(POWER(Cubage[[#This Row],[Diam (cm)]]/200,2))*PI())*Cubage[[#This Row],[Ecorce (%)]]))*(IF(ISNUMBER(Cubage[[#This Row],[Déduc. (%)]]),Cubage[[#This Row],[Déduc. (%)]],0)))</f>
        <v>3.2572032632418972</v>
      </c>
    </row>
    <row r="13" spans="1:9" x14ac:dyDescent="0.25">
      <c r="A13" s="3" t="s">
        <v>3</v>
      </c>
      <c r="B13" s="37">
        <f t="shared" si="0"/>
        <v>306</v>
      </c>
      <c r="C13" s="5">
        <v>20</v>
      </c>
      <c r="D13" s="6">
        <v>31</v>
      </c>
      <c r="E13" s="27" t="str">
        <f t="array" ref="E13">LOOKUP(2,1/(Tableau4[Diam min]&lt;=Cubage[[#This Row],[Diam (cm)]])/(Tableau4[Diam max]&gt;Cubage[[#This Row],[Diam (cm)]]),Tableau4[Classes])</f>
        <v>3a</v>
      </c>
      <c r="F13" s="3" t="s">
        <v>23</v>
      </c>
      <c r="G13" s="28">
        <f>VLOOKUP(A13,Essences[],2,0)</f>
        <v>0.1</v>
      </c>
      <c r="H13" s="9"/>
      <c r="I13" s="29">
        <f>(Cubage[[#This Row],[Long. (m)]]*(POWER(Cubage[[#This Row],[Diam (cm)]]/200,2))*PI())-((Cubage[[#This Row],[Long. (m)]]*(POWER(Cubage[[#This Row],[Diam (cm)]]/200,2))*PI())*Cubage[[#This Row],[Ecorce (%)]])-(((Cubage[[#This Row],[Long. (m)]]*(POWER(Cubage[[#This Row],[Diam (cm)]]/200,2))*PI())-((Cubage[[#This Row],[Long. (m)]]*(POWER(Cubage[[#This Row],[Diam (cm)]]/200,2))*PI())*Cubage[[#This Row],[Ecorce (%)]]))*(IF(ISNUMBER(Cubage[[#This Row],[Déduc. (%)]]),Cubage[[#This Row],[Déduc. (%)]],0)))</f>
        <v>1.3585817430449061</v>
      </c>
    </row>
  </sheetData>
  <mergeCells count="1">
    <mergeCell ref="F1:H1"/>
  </mergeCells>
  <dataValidations count="2">
    <dataValidation type="list" allowBlank="1" showInputMessage="1" showErrorMessage="1" sqref="A9:A13" xr:uid="{00000000-0002-0000-0000-000000000000}">
      <formula1>Essence</formula1>
    </dataValidation>
    <dataValidation type="list" allowBlank="1" showInputMessage="1" showErrorMessage="1" sqref="F9:F13" xr:uid="{00000000-0002-0000-0000-000001000000}">
      <formula1>Qualité</formula1>
    </dataValidation>
  </dataValidations>
  <pageMargins left="0.25" right="0.25" top="0.33333333333333331" bottom="0.75" header="0.3" footer="0.3"/>
  <pageSetup paperSize="9" orientation="portrait" r:id="rId1"/>
  <ignoredErrors>
    <ignoredError sqref="B9:B13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FB15B-1D33-49D5-8A95-12519CB6AD66}">
  <sheetPr>
    <tabColor theme="9"/>
  </sheetPr>
  <dimension ref="A1:N11"/>
  <sheetViews>
    <sheetView view="pageLayout" zoomScaleNormal="100" workbookViewId="0">
      <selection activeCell="L4" sqref="L4"/>
    </sheetView>
  </sheetViews>
  <sheetFormatPr baseColWidth="10" defaultRowHeight="15" x14ac:dyDescent="0.25"/>
  <cols>
    <col min="1" max="1" width="7" bestFit="1" customWidth="1"/>
    <col min="2" max="2" width="6.5703125" bestFit="1" customWidth="1"/>
    <col min="3" max="3" width="4.5703125" bestFit="1" customWidth="1"/>
    <col min="4" max="4" width="6.42578125" bestFit="1" customWidth="1"/>
    <col min="5" max="5" width="4.5703125" bestFit="1" customWidth="1"/>
    <col min="6" max="6" width="5.5703125" bestFit="1" customWidth="1"/>
    <col min="7" max="7" width="4.5703125" bestFit="1" customWidth="1"/>
    <col min="8" max="8" width="10.42578125" bestFit="1" customWidth="1"/>
    <col min="9" max="9" width="8.28515625" bestFit="1" customWidth="1"/>
    <col min="10" max="10" width="5.5703125" bestFit="1" customWidth="1"/>
    <col min="11" max="11" width="4.5703125" bestFit="1" customWidth="1"/>
    <col min="12" max="12" width="10.42578125" bestFit="1" customWidth="1"/>
    <col min="13" max="13" width="8.28515625" bestFit="1" customWidth="1"/>
    <col min="14" max="14" width="5.85546875" customWidth="1"/>
  </cols>
  <sheetData>
    <row r="1" spans="1:14" ht="23.25" x14ac:dyDescent="0.35">
      <c r="A1" s="15" t="s">
        <v>33</v>
      </c>
      <c r="G1" s="32"/>
      <c r="H1" s="35" t="str">
        <f>Nom</f>
        <v>Nom à changer</v>
      </c>
      <c r="K1" s="35"/>
      <c r="L1" s="35"/>
      <c r="M1" s="35"/>
      <c r="N1" s="35"/>
    </row>
    <row r="2" spans="1:14" x14ac:dyDescent="0.25">
      <c r="A2" s="33">
        <f>Date</f>
        <v>45376</v>
      </c>
      <c r="B2" s="33"/>
      <c r="C2" s="33"/>
      <c r="F2" s="32"/>
      <c r="G2" s="32"/>
      <c r="H2" s="32"/>
      <c r="J2" s="24"/>
      <c r="K2" s="24"/>
      <c r="L2" s="24"/>
      <c r="M2" s="24"/>
      <c r="N2" s="24"/>
    </row>
    <row r="4" spans="1:14" x14ac:dyDescent="0.25">
      <c r="A4" s="16" t="s">
        <v>46</v>
      </c>
    </row>
    <row r="6" spans="1:14" x14ac:dyDescent="0.25">
      <c r="B6" s="11" t="s">
        <v>22</v>
      </c>
      <c r="C6" s="11"/>
      <c r="D6" s="11" t="s">
        <v>23</v>
      </c>
      <c r="E6" s="11"/>
      <c r="F6" s="11" t="s">
        <v>25</v>
      </c>
      <c r="G6" s="11"/>
      <c r="H6" s="11" t="s">
        <v>41</v>
      </c>
      <c r="I6" s="11" t="s">
        <v>40</v>
      </c>
    </row>
    <row r="7" spans="1:14" x14ac:dyDescent="0.25">
      <c r="B7" t="s">
        <v>42</v>
      </c>
      <c r="C7" t="s">
        <v>39</v>
      </c>
      <c r="D7" t="s">
        <v>42</v>
      </c>
      <c r="E7" t="s">
        <v>39</v>
      </c>
      <c r="F7" t="s">
        <v>42</v>
      </c>
      <c r="G7" t="s">
        <v>39</v>
      </c>
      <c r="H7" s="11"/>
      <c r="I7" s="11"/>
    </row>
    <row r="8" spans="1:14" x14ac:dyDescent="0.25">
      <c r="A8" s="10" t="s">
        <v>4</v>
      </c>
      <c r="B8" s="19"/>
      <c r="C8" s="2"/>
      <c r="D8" s="19">
        <v>1</v>
      </c>
      <c r="E8" s="2">
        <v>1.870347186314683</v>
      </c>
      <c r="F8" s="19"/>
      <c r="G8" s="2"/>
      <c r="H8" s="19">
        <v>1</v>
      </c>
      <c r="I8" s="2">
        <v>1.870347186314683</v>
      </c>
    </row>
    <row r="9" spans="1:14" x14ac:dyDescent="0.25">
      <c r="A9" s="10" t="s">
        <v>5</v>
      </c>
      <c r="B9" s="19">
        <v>1</v>
      </c>
      <c r="C9" s="2">
        <v>2.3492437164462774</v>
      </c>
      <c r="D9" s="19"/>
      <c r="E9" s="2"/>
      <c r="F9" s="19"/>
      <c r="G9" s="2"/>
      <c r="H9" s="19">
        <v>1</v>
      </c>
      <c r="I9" s="2">
        <v>2.3492437164462774</v>
      </c>
    </row>
    <row r="10" spans="1:14" x14ac:dyDescent="0.25">
      <c r="A10" s="10" t="s">
        <v>3</v>
      </c>
      <c r="B10" s="19"/>
      <c r="C10" s="2"/>
      <c r="D10" s="19">
        <v>2</v>
      </c>
      <c r="E10" s="2">
        <v>4.6157850062868029</v>
      </c>
      <c r="F10" s="19">
        <v>1</v>
      </c>
      <c r="G10" s="2">
        <v>0.26507188014663879</v>
      </c>
      <c r="H10" s="19">
        <v>3</v>
      </c>
      <c r="I10" s="2">
        <v>4.8808568864334418</v>
      </c>
    </row>
    <row r="11" spans="1:14" x14ac:dyDescent="0.25">
      <c r="A11" s="10" t="s">
        <v>43</v>
      </c>
      <c r="B11" s="19">
        <v>1</v>
      </c>
      <c r="C11" s="2">
        <v>2.3492437164462774</v>
      </c>
      <c r="D11" s="19">
        <v>3</v>
      </c>
      <c r="E11" s="2">
        <v>6.4861321926014863</v>
      </c>
      <c r="F11" s="19">
        <v>1</v>
      </c>
      <c r="G11" s="2">
        <v>0.26507188014663879</v>
      </c>
      <c r="H11" s="19">
        <v>5</v>
      </c>
      <c r="I11" s="2">
        <v>9.1004477891944013</v>
      </c>
    </row>
  </sheetData>
  <mergeCells count="1">
    <mergeCell ref="A2:C2"/>
  </mergeCells>
  <pageMargins left="0.25" right="0.25" top="0.343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7510E-AC2A-4F57-B4B9-B3664A8D5B68}">
  <sheetPr>
    <tabColor theme="9"/>
  </sheetPr>
  <dimension ref="A1:N15"/>
  <sheetViews>
    <sheetView view="pageLayout" zoomScaleNormal="100" workbookViewId="0">
      <selection activeCell="H1" sqref="H1"/>
    </sheetView>
  </sheetViews>
  <sheetFormatPr baseColWidth="10" defaultRowHeight="15" x14ac:dyDescent="0.25"/>
  <cols>
    <col min="1" max="1" width="7" bestFit="1" customWidth="1"/>
    <col min="2" max="2" width="5.5703125" bestFit="1" customWidth="1"/>
    <col min="3" max="3" width="4.5703125" bestFit="1" customWidth="1"/>
    <col min="4" max="4" width="5.5703125" bestFit="1" customWidth="1"/>
    <col min="5" max="5" width="4.5703125" bestFit="1" customWidth="1"/>
    <col min="6" max="6" width="5.5703125" bestFit="1" customWidth="1"/>
    <col min="7" max="7" width="4.5703125" bestFit="1" customWidth="1"/>
    <col min="8" max="8" width="5.5703125" bestFit="1" customWidth="1"/>
    <col min="9" max="9" width="4.5703125" bestFit="1" customWidth="1"/>
    <col min="10" max="10" width="5.5703125" bestFit="1" customWidth="1"/>
    <col min="11" max="11" width="4.5703125" bestFit="1" customWidth="1"/>
    <col min="12" max="12" width="10.42578125" bestFit="1" customWidth="1"/>
    <col min="13" max="13" width="8.28515625" bestFit="1" customWidth="1"/>
    <col min="14" max="14" width="10.42578125" bestFit="1" customWidth="1"/>
    <col min="15" max="15" width="8.28515625" bestFit="1" customWidth="1"/>
  </cols>
  <sheetData>
    <row r="1" spans="1:14" ht="23.25" x14ac:dyDescent="0.35">
      <c r="A1" s="34" t="s">
        <v>33</v>
      </c>
      <c r="G1" s="32"/>
      <c r="H1" s="35" t="str">
        <f>Nom</f>
        <v>Nom à changer</v>
      </c>
      <c r="I1" s="32"/>
      <c r="K1" s="35"/>
      <c r="L1" s="35"/>
      <c r="M1" s="35"/>
      <c r="N1" s="35"/>
    </row>
    <row r="2" spans="1:14" x14ac:dyDescent="0.25">
      <c r="A2" s="33">
        <f>Date</f>
        <v>45376</v>
      </c>
      <c r="B2" s="33"/>
      <c r="G2" s="32"/>
      <c r="H2" s="23"/>
      <c r="I2" s="23"/>
      <c r="J2" s="24"/>
      <c r="K2" s="24"/>
      <c r="L2" s="24"/>
      <c r="M2" s="24"/>
      <c r="N2" s="24"/>
    </row>
    <row r="4" spans="1:14" x14ac:dyDescent="0.25">
      <c r="A4" s="16" t="s">
        <v>46</v>
      </c>
    </row>
    <row r="6" spans="1:14" x14ac:dyDescent="0.25">
      <c r="B6" t="s">
        <v>55</v>
      </c>
      <c r="D6" t="s">
        <v>56</v>
      </c>
      <c r="F6" t="s">
        <v>58</v>
      </c>
      <c r="H6" t="s">
        <v>59</v>
      </c>
      <c r="J6" t="s">
        <v>64</v>
      </c>
      <c r="L6" s="11" t="s">
        <v>41</v>
      </c>
      <c r="M6" s="11" t="s">
        <v>40</v>
      </c>
    </row>
    <row r="7" spans="1:14" x14ac:dyDescent="0.25">
      <c r="B7" t="s">
        <v>42</v>
      </c>
      <c r="C7" t="s">
        <v>39</v>
      </c>
      <c r="D7" t="s">
        <v>42</v>
      </c>
      <c r="E7" t="s">
        <v>39</v>
      </c>
      <c r="F7" t="s">
        <v>42</v>
      </c>
      <c r="G7" t="s">
        <v>39</v>
      </c>
      <c r="H7" t="s">
        <v>42</v>
      </c>
      <c r="I7" t="s">
        <v>39</v>
      </c>
      <c r="J7" t="s">
        <v>42</v>
      </c>
      <c r="K7" t="s">
        <v>39</v>
      </c>
      <c r="L7" s="11"/>
      <c r="M7" s="11"/>
    </row>
    <row r="8" spans="1:14" x14ac:dyDescent="0.25">
      <c r="A8" s="10" t="s">
        <v>4</v>
      </c>
      <c r="B8" s="19"/>
      <c r="C8" s="2"/>
      <c r="D8" s="19"/>
      <c r="E8" s="2"/>
      <c r="F8" s="19">
        <v>1</v>
      </c>
      <c r="G8" s="2">
        <v>1.870347186314683</v>
      </c>
      <c r="H8" s="19"/>
      <c r="I8" s="2"/>
      <c r="J8" s="19"/>
      <c r="K8" s="2"/>
      <c r="L8" s="19">
        <v>1</v>
      </c>
      <c r="M8" s="2">
        <v>1.870347186314683</v>
      </c>
    </row>
    <row r="9" spans="1:14" x14ac:dyDescent="0.25">
      <c r="A9" s="30" t="s">
        <v>23</v>
      </c>
      <c r="B9" s="19"/>
      <c r="C9" s="2"/>
      <c r="D9" s="19"/>
      <c r="E9" s="2"/>
      <c r="F9" s="19">
        <v>1</v>
      </c>
      <c r="G9" s="2">
        <v>1.870347186314683</v>
      </c>
      <c r="H9" s="19"/>
      <c r="I9" s="2"/>
      <c r="J9" s="19"/>
      <c r="K9" s="2"/>
      <c r="L9" s="19">
        <v>1</v>
      </c>
      <c r="M9" s="2">
        <v>1.870347186314683</v>
      </c>
    </row>
    <row r="10" spans="1:14" x14ac:dyDescent="0.25">
      <c r="A10" s="10" t="s">
        <v>5</v>
      </c>
      <c r="B10" s="19"/>
      <c r="C10" s="2"/>
      <c r="D10" s="19"/>
      <c r="E10" s="2"/>
      <c r="F10" s="19"/>
      <c r="G10" s="2"/>
      <c r="H10" s="19"/>
      <c r="I10" s="2"/>
      <c r="J10" s="19">
        <v>1</v>
      </c>
      <c r="K10" s="2">
        <v>2.3492437164462774</v>
      </c>
      <c r="L10" s="19">
        <v>1</v>
      </c>
      <c r="M10" s="2">
        <v>2.3492437164462774</v>
      </c>
    </row>
    <row r="11" spans="1:14" x14ac:dyDescent="0.25">
      <c r="A11" s="30" t="s">
        <v>22</v>
      </c>
      <c r="B11" s="19"/>
      <c r="C11" s="2"/>
      <c r="D11" s="19"/>
      <c r="E11" s="2"/>
      <c r="F11" s="19"/>
      <c r="G11" s="2"/>
      <c r="H11" s="19"/>
      <c r="I11" s="2"/>
      <c r="J11" s="19">
        <v>1</v>
      </c>
      <c r="K11" s="2">
        <v>2.3492437164462774</v>
      </c>
      <c r="L11" s="19">
        <v>1</v>
      </c>
      <c r="M11" s="2">
        <v>2.3492437164462774</v>
      </c>
    </row>
    <row r="12" spans="1:14" x14ac:dyDescent="0.25">
      <c r="A12" s="10" t="s">
        <v>3</v>
      </c>
      <c r="B12" s="19">
        <v>1</v>
      </c>
      <c r="C12" s="2">
        <v>0.26507188014663879</v>
      </c>
      <c r="D12" s="19">
        <v>1</v>
      </c>
      <c r="E12" s="2">
        <v>1.3585817430449061</v>
      </c>
      <c r="F12" s="19"/>
      <c r="G12" s="2"/>
      <c r="H12" s="19">
        <v>1</v>
      </c>
      <c r="I12" s="2">
        <v>3.2572032632418972</v>
      </c>
      <c r="J12" s="19"/>
      <c r="K12" s="2"/>
      <c r="L12" s="19">
        <v>3</v>
      </c>
      <c r="M12" s="2">
        <v>4.8808568864334418</v>
      </c>
    </row>
    <row r="13" spans="1:14" x14ac:dyDescent="0.25">
      <c r="A13" s="30" t="s">
        <v>23</v>
      </c>
      <c r="B13" s="19"/>
      <c r="C13" s="2"/>
      <c r="D13" s="19">
        <v>1</v>
      </c>
      <c r="E13" s="2">
        <v>1.3585817430449061</v>
      </c>
      <c r="F13" s="19"/>
      <c r="G13" s="2"/>
      <c r="H13" s="19">
        <v>1</v>
      </c>
      <c r="I13" s="2">
        <v>3.2572032632418972</v>
      </c>
      <c r="J13" s="19"/>
      <c r="K13" s="2"/>
      <c r="L13" s="19">
        <v>2</v>
      </c>
      <c r="M13" s="2">
        <v>4.6157850062868029</v>
      </c>
    </row>
    <row r="14" spans="1:14" x14ac:dyDescent="0.25">
      <c r="A14" s="30" t="s">
        <v>25</v>
      </c>
      <c r="B14" s="19">
        <v>1</v>
      </c>
      <c r="C14" s="2">
        <v>0.26507188014663879</v>
      </c>
      <c r="D14" s="19"/>
      <c r="E14" s="2"/>
      <c r="F14" s="19"/>
      <c r="G14" s="2"/>
      <c r="H14" s="19"/>
      <c r="I14" s="2"/>
      <c r="J14" s="19"/>
      <c r="K14" s="2"/>
      <c r="L14" s="19">
        <v>1</v>
      </c>
      <c r="M14" s="2">
        <v>0.26507188014663879</v>
      </c>
    </row>
    <row r="15" spans="1:14" x14ac:dyDescent="0.25">
      <c r="A15" s="10" t="s">
        <v>43</v>
      </c>
      <c r="B15" s="19">
        <v>1</v>
      </c>
      <c r="C15" s="2">
        <v>0.26507188014663879</v>
      </c>
      <c r="D15" s="19">
        <v>1</v>
      </c>
      <c r="E15" s="2">
        <v>1.3585817430449061</v>
      </c>
      <c r="F15" s="19">
        <v>1</v>
      </c>
      <c r="G15" s="2">
        <v>1.870347186314683</v>
      </c>
      <c r="H15" s="19">
        <v>1</v>
      </c>
      <c r="I15" s="2">
        <v>3.2572032632418972</v>
      </c>
      <c r="J15" s="19">
        <v>1</v>
      </c>
      <c r="K15" s="2">
        <v>2.3492437164462774</v>
      </c>
      <c r="L15" s="19">
        <v>5</v>
      </c>
      <c r="M15" s="2">
        <v>9.1004477891944013</v>
      </c>
    </row>
  </sheetData>
  <mergeCells count="1">
    <mergeCell ref="A2:B2"/>
  </mergeCells>
  <pageMargins left="0.25" right="0.25" top="0.34375" bottom="0.75" header="0.3" footer="0.3"/>
  <pageSetup paperSize="9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F29"/>
  <sheetViews>
    <sheetView view="pageLayout" zoomScaleNormal="100" workbookViewId="0">
      <selection activeCell="D16" sqref="D16"/>
    </sheetView>
  </sheetViews>
  <sheetFormatPr baseColWidth="10" defaultRowHeight="15" x14ac:dyDescent="0.25"/>
  <cols>
    <col min="1" max="1" width="11.5703125" customWidth="1"/>
    <col min="2" max="2" width="8.7109375" bestFit="1" customWidth="1"/>
    <col min="4" max="4" width="8.85546875" customWidth="1"/>
    <col min="5" max="5" width="10.7109375" customWidth="1"/>
    <col min="6" max="6" width="11" customWidth="1"/>
    <col min="7" max="7" width="6.5703125" customWidth="1"/>
  </cols>
  <sheetData>
    <row r="1" spans="1:6" ht="21" x14ac:dyDescent="0.35">
      <c r="A1" s="14" t="s">
        <v>47</v>
      </c>
    </row>
    <row r="2" spans="1:6" x14ac:dyDescent="0.25">
      <c r="A2" t="s">
        <v>48</v>
      </c>
    </row>
    <row r="4" spans="1:6" x14ac:dyDescent="0.25">
      <c r="A4" t="s">
        <v>2</v>
      </c>
      <c r="B4" t="s">
        <v>20</v>
      </c>
      <c r="D4" t="s">
        <v>49</v>
      </c>
      <c r="E4" t="s">
        <v>50</v>
      </c>
      <c r="F4" t="s">
        <v>51</v>
      </c>
    </row>
    <row r="5" spans="1:6" x14ac:dyDescent="0.25">
      <c r="A5" t="s">
        <v>3</v>
      </c>
      <c r="B5" s="1">
        <v>0.1</v>
      </c>
      <c r="D5" s="31" t="s">
        <v>62</v>
      </c>
      <c r="E5">
        <v>0</v>
      </c>
      <c r="F5">
        <v>10</v>
      </c>
    </row>
    <row r="6" spans="1:6" x14ac:dyDescent="0.25">
      <c r="A6" t="s">
        <v>4</v>
      </c>
      <c r="B6" s="1">
        <v>0.1</v>
      </c>
      <c r="D6" t="s">
        <v>52</v>
      </c>
      <c r="E6">
        <v>10</v>
      </c>
      <c r="F6">
        <v>15</v>
      </c>
    </row>
    <row r="7" spans="1:6" x14ac:dyDescent="0.25">
      <c r="A7" t="s">
        <v>5</v>
      </c>
      <c r="B7" s="1">
        <v>0.08</v>
      </c>
      <c r="D7" t="s">
        <v>53</v>
      </c>
      <c r="E7">
        <v>15</v>
      </c>
      <c r="F7">
        <v>20</v>
      </c>
    </row>
    <row r="8" spans="1:6" x14ac:dyDescent="0.25">
      <c r="A8" t="s">
        <v>6</v>
      </c>
      <c r="B8" s="1">
        <v>0.08</v>
      </c>
      <c r="D8" t="s">
        <v>54</v>
      </c>
      <c r="E8">
        <v>20</v>
      </c>
      <c r="F8">
        <v>25</v>
      </c>
    </row>
    <row r="9" spans="1:6" x14ac:dyDescent="0.25">
      <c r="A9" t="s">
        <v>7</v>
      </c>
      <c r="B9" s="1">
        <v>0.12</v>
      </c>
      <c r="D9" t="s">
        <v>55</v>
      </c>
      <c r="E9">
        <v>25</v>
      </c>
      <c r="F9">
        <v>30</v>
      </c>
    </row>
    <row r="10" spans="1:6" x14ac:dyDescent="0.25">
      <c r="A10" t="s">
        <v>8</v>
      </c>
      <c r="B10" s="1">
        <v>0.1</v>
      </c>
      <c r="D10" t="s">
        <v>56</v>
      </c>
      <c r="E10">
        <v>30</v>
      </c>
      <c r="F10">
        <v>35</v>
      </c>
    </row>
    <row r="11" spans="1:6" x14ac:dyDescent="0.25">
      <c r="A11" t="s">
        <v>9</v>
      </c>
      <c r="B11" s="1">
        <v>0.15</v>
      </c>
      <c r="D11" t="s">
        <v>57</v>
      </c>
      <c r="E11">
        <v>35</v>
      </c>
      <c r="F11">
        <v>40</v>
      </c>
    </row>
    <row r="12" spans="1:6" x14ac:dyDescent="0.25">
      <c r="A12" t="s">
        <v>10</v>
      </c>
      <c r="B12" s="1">
        <v>0.15</v>
      </c>
      <c r="D12" t="s">
        <v>58</v>
      </c>
      <c r="E12">
        <v>40</v>
      </c>
      <c r="F12">
        <v>45</v>
      </c>
    </row>
    <row r="13" spans="1:6" x14ac:dyDescent="0.25">
      <c r="A13" t="s">
        <v>11</v>
      </c>
      <c r="B13" s="1">
        <v>0.15</v>
      </c>
      <c r="D13" t="s">
        <v>59</v>
      </c>
      <c r="E13">
        <v>45</v>
      </c>
      <c r="F13">
        <v>50</v>
      </c>
    </row>
    <row r="14" spans="1:6" x14ac:dyDescent="0.25">
      <c r="A14" t="s">
        <v>12</v>
      </c>
      <c r="B14" s="1">
        <v>0.15</v>
      </c>
      <c r="D14" s="31" t="s">
        <v>63</v>
      </c>
      <c r="E14">
        <v>50</v>
      </c>
      <c r="F14">
        <v>60</v>
      </c>
    </row>
    <row r="15" spans="1:6" x14ac:dyDescent="0.25">
      <c r="A15" t="s">
        <v>13</v>
      </c>
      <c r="B15" s="1">
        <v>0.15</v>
      </c>
      <c r="D15" s="31" t="s">
        <v>64</v>
      </c>
      <c r="E15">
        <v>60</v>
      </c>
      <c r="F15">
        <v>500</v>
      </c>
    </row>
    <row r="16" spans="1:6" x14ac:dyDescent="0.25">
      <c r="A16" t="s">
        <v>14</v>
      </c>
      <c r="B16" s="1">
        <v>0.15</v>
      </c>
    </row>
    <row r="17" spans="1:3" x14ac:dyDescent="0.25">
      <c r="A17" t="s">
        <v>15</v>
      </c>
      <c r="B17" s="1">
        <v>0.08</v>
      </c>
    </row>
    <row r="18" spans="1:3" x14ac:dyDescent="0.25">
      <c r="A18" t="s">
        <v>16</v>
      </c>
      <c r="B18" s="1">
        <v>0.08</v>
      </c>
    </row>
    <row r="19" spans="1:3" x14ac:dyDescent="0.25">
      <c r="A19" t="s">
        <v>17</v>
      </c>
      <c r="B19" s="1">
        <v>0.1</v>
      </c>
    </row>
    <row r="20" spans="1:3" x14ac:dyDescent="0.25">
      <c r="A20" t="s">
        <v>18</v>
      </c>
      <c r="B20" s="1">
        <v>0.1</v>
      </c>
    </row>
    <row r="21" spans="1:3" x14ac:dyDescent="0.25">
      <c r="A21" t="s">
        <v>19</v>
      </c>
      <c r="B21" s="1">
        <v>0.08</v>
      </c>
    </row>
    <row r="22" spans="1:3" x14ac:dyDescent="0.25">
      <c r="B22" s="1"/>
    </row>
    <row r="23" spans="1:3" x14ac:dyDescent="0.25">
      <c r="C23" s="2"/>
    </row>
    <row r="24" spans="1:3" x14ac:dyDescent="0.25">
      <c r="A24" t="s">
        <v>21</v>
      </c>
    </row>
    <row r="25" spans="1:3" x14ac:dyDescent="0.25">
      <c r="A25" t="s">
        <v>22</v>
      </c>
    </row>
    <row r="26" spans="1:3" x14ac:dyDescent="0.25">
      <c r="A26" t="s">
        <v>23</v>
      </c>
    </row>
    <row r="27" spans="1:3" x14ac:dyDescent="0.25">
      <c r="A27" t="s">
        <v>24</v>
      </c>
    </row>
    <row r="28" spans="1:3" x14ac:dyDescent="0.25">
      <c r="A28" t="s">
        <v>25</v>
      </c>
    </row>
    <row r="29" spans="1:3" x14ac:dyDescent="0.25">
      <c r="A29" t="s">
        <v>26</v>
      </c>
    </row>
  </sheetData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7</vt:i4>
      </vt:variant>
    </vt:vector>
  </HeadingPairs>
  <TitlesOfParts>
    <vt:vector size="11" baseType="lpstr">
      <vt:lpstr>Cubage</vt:lpstr>
      <vt:lpstr>Récapitulatif simple</vt:lpstr>
      <vt:lpstr>Récapitulatif classes</vt:lpstr>
      <vt:lpstr>Paramètres</vt:lpstr>
      <vt:lpstr>Date</vt:lpstr>
      <vt:lpstr>'Récapitulatif classes'!Essence</vt:lpstr>
      <vt:lpstr>Essence</vt:lpstr>
      <vt:lpstr>Nom</vt:lpstr>
      <vt:lpstr>Plaquette</vt:lpstr>
      <vt:lpstr>'Récapitulatif classes'!Qualité</vt:lpstr>
      <vt:lpstr>Qualité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Famille</dc:creator>
  <cp:lastModifiedBy>Romain Blanc</cp:lastModifiedBy>
  <dcterms:created xsi:type="dcterms:W3CDTF">2013-03-30T22:39:18Z</dcterms:created>
  <dcterms:modified xsi:type="dcterms:W3CDTF">2024-03-25T06:53:49Z</dcterms:modified>
</cp:coreProperties>
</file>